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19320" windowHeight="9240"/>
  </bookViews>
  <sheets>
    <sheet name="ข้าราชการ+ลจป." sheetId="14" r:id="rId1"/>
  </sheets>
  <definedNames>
    <definedName name="_xlnm.Print_Titles" localSheetId="0">'ข้าราชการ+ลจป.'!$4:$5</definedName>
  </definedNames>
  <calcPr calcId="125725"/>
</workbook>
</file>

<file path=xl/calcChain.xml><?xml version="1.0" encoding="utf-8"?>
<calcChain xmlns="http://schemas.openxmlformats.org/spreadsheetml/2006/main">
  <c r="E8" i="14"/>
  <c r="E9"/>
  <c r="E10"/>
  <c r="E11"/>
  <c r="E12"/>
  <c r="E13"/>
  <c r="E14"/>
  <c r="E15"/>
  <c r="E16"/>
  <c r="E17"/>
  <c r="E18"/>
  <c r="E19"/>
  <c r="E7"/>
  <c r="J4"/>
  <c r="J5" s="1"/>
  <c r="L5" s="1"/>
  <c r="J3"/>
  <c r="L3" s="1"/>
  <c r="L2"/>
  <c r="H2"/>
  <c r="L19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57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22"/>
  <c r="N5" l="1"/>
  <c r="M5"/>
  <c r="J6"/>
  <c r="L6" s="1"/>
  <c r="M6" s="1"/>
  <c r="L24"/>
  <c r="L23"/>
  <c r="L25" s="1"/>
  <c r="I25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57"/>
  <c r="E20" l="1"/>
  <c r="F18"/>
  <c r="C20"/>
  <c r="D20"/>
  <c r="F19"/>
  <c r="F15"/>
  <c r="F16"/>
  <c r="F17"/>
  <c r="F14"/>
  <c r="D23"/>
  <c r="D24"/>
  <c r="D25"/>
  <c r="D26"/>
  <c r="F26" s="1"/>
  <c r="D27"/>
  <c r="D28"/>
  <c r="D29"/>
  <c r="D30"/>
  <c r="D31"/>
  <c r="D32"/>
  <c r="D33"/>
  <c r="D34"/>
  <c r="D35"/>
  <c r="F35" s="1"/>
  <c r="D36"/>
  <c r="D37"/>
  <c r="D38"/>
  <c r="D39"/>
  <c r="D40"/>
  <c r="D41"/>
  <c r="D42"/>
  <c r="D43"/>
  <c r="D44"/>
  <c r="D45"/>
  <c r="D46"/>
  <c r="D47"/>
  <c r="D48"/>
  <c r="D49"/>
  <c r="D50"/>
  <c r="D51"/>
  <c r="F51" s="1"/>
  <c r="D52"/>
  <c r="D53"/>
  <c r="D54"/>
  <c r="D22"/>
  <c r="C23"/>
  <c r="C24"/>
  <c r="C25"/>
  <c r="F25" s="1"/>
  <c r="C26"/>
  <c r="C27"/>
  <c r="C28"/>
  <c r="C29"/>
  <c r="F29" s="1"/>
  <c r="C30"/>
  <c r="C31"/>
  <c r="C32"/>
  <c r="C33"/>
  <c r="F33" s="1"/>
  <c r="C34"/>
  <c r="C35"/>
  <c r="C36"/>
  <c r="C37"/>
  <c r="F37" s="1"/>
  <c r="C38"/>
  <c r="C39"/>
  <c r="C40"/>
  <c r="C41"/>
  <c r="F41" s="1"/>
  <c r="C42"/>
  <c r="F42" s="1"/>
  <c r="C43"/>
  <c r="C44"/>
  <c r="C45"/>
  <c r="F45" s="1"/>
  <c r="C46"/>
  <c r="C47"/>
  <c r="C48"/>
  <c r="C49"/>
  <c r="F49" s="1"/>
  <c r="C50"/>
  <c r="F50" s="1"/>
  <c r="C51"/>
  <c r="C52"/>
  <c r="C53"/>
  <c r="F53" s="1"/>
  <c r="C54"/>
  <c r="C22"/>
  <c r="E80"/>
  <c r="D80"/>
  <c r="C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E55"/>
  <c r="F34"/>
  <c r="F13"/>
  <c r="F12"/>
  <c r="F11"/>
  <c r="F10"/>
  <c r="F9"/>
  <c r="F8"/>
  <c r="F7"/>
  <c r="F54" l="1"/>
  <c r="F46"/>
  <c r="F38"/>
  <c r="F30"/>
  <c r="D55"/>
  <c r="F80"/>
  <c r="F20"/>
  <c r="F47"/>
  <c r="F43"/>
  <c r="F39"/>
  <c r="F31"/>
  <c r="F27"/>
  <c r="F52"/>
  <c r="F48"/>
  <c r="F44"/>
  <c r="F40"/>
  <c r="F36"/>
  <c r="F32"/>
  <c r="F28"/>
  <c r="F24"/>
  <c r="F22"/>
  <c r="C55"/>
  <c r="F23"/>
  <c r="F55" l="1"/>
  <c r="G3" s="1"/>
</calcChain>
</file>

<file path=xl/sharedStrings.xml><?xml version="1.0" encoding="utf-8"?>
<sst xmlns="http://schemas.openxmlformats.org/spreadsheetml/2006/main" count="98" uniqueCount="90">
  <si>
    <t>ชื่อ - นามสกุล</t>
  </si>
  <si>
    <t>บาท</t>
  </si>
  <si>
    <t>นางหทัยรัตน์ ชววัฑรัตน์ชัย</t>
  </si>
  <si>
    <t>น.ส.ศรีพรรณ พรหมมา</t>
  </si>
  <si>
    <t>นายประสิทธิ์ ทาริเดช</t>
  </si>
  <si>
    <t>นายสุรัตน์ เสาร์คำ</t>
  </si>
  <si>
    <t>นางลั่นทม ปะมาละ</t>
  </si>
  <si>
    <t>นายจำรัส สายเขียว</t>
  </si>
  <si>
    <t>นายเสริมศักดิ์ พรหมจารีย์</t>
  </si>
  <si>
    <t>นายประสิทธิ์ ประดิษฐวนิช</t>
  </si>
  <si>
    <t>นายอาทิตย์ จิโน</t>
  </si>
  <si>
    <t>นายทิม สายเขียว</t>
  </si>
  <si>
    <t>นายศรีจันทร์ อำชำฤทธิ์</t>
  </si>
  <si>
    <t>นายนคร ภูเฉลิม</t>
  </si>
  <si>
    <t>นายทวิ ทันวัน</t>
  </si>
  <si>
    <t>นายวิชิต วิชัย</t>
  </si>
  <si>
    <t>นายศรศักดิ์ สุเทพ</t>
  </si>
  <si>
    <t>นางสมบูรณ์ คันธรส</t>
  </si>
  <si>
    <t>นายใจคำ ธุงศรี</t>
  </si>
  <si>
    <t>นายประภาส มุดเพชร</t>
  </si>
  <si>
    <t>นายศรศักดิ์ เรือนแปง</t>
  </si>
  <si>
    <t>นางศรีเลย ปาวิน</t>
  </si>
  <si>
    <t>นายประมวล ภูเขา</t>
  </si>
  <si>
    <t>นางวิภาพร บุญเรือง</t>
  </si>
  <si>
    <t>สำหรับข้าราชการและลูกจ้างประจำ</t>
  </si>
  <si>
    <t>วงเงินที่ได้รับจัดสรรทั้งสิ้น</t>
  </si>
  <si>
    <t>ที่</t>
  </si>
  <si>
    <t>ร้อยละ 30 
จากการมีส่วนร่วมในผลงานของมหาวิทยาลัย (ส่วนกลางจัดสรร)</t>
  </si>
  <si>
    <t>ร้อยละ 70 จากการมีส่วนร่วมในผลงานของหน่วยงาน</t>
  </si>
  <si>
    <t>รวมได้รับ</t>
  </si>
  <si>
    <t>ร้อยละ 30 เฉลี่ยเท่ากัน
(ส่วนกลางจัดสรร)</t>
  </si>
  <si>
    <t>กลุ่ม 1</t>
  </si>
  <si>
    <t xml:space="preserve">ข้าราชการระดับสูง   </t>
  </si>
  <si>
    <t>วงเงินสำหรับหน่วยงานพิจารณาจัดสรรให้ผู้มีสิทธิ์ในกลุ่มนี้รวม</t>
  </si>
  <si>
    <t>รวม</t>
  </si>
  <si>
    <t>กลุ่ม 2</t>
  </si>
  <si>
    <t xml:space="preserve">ข้าราชการระดับกลาง </t>
  </si>
  <si>
    <t>กลุ่ม 3</t>
  </si>
  <si>
    <t>ข้าราชการระดับต้น</t>
  </si>
  <si>
    <r>
      <t>ร้อยละ 70 ตามผลงาน
(</t>
    </r>
    <r>
      <rPr>
        <b/>
        <u/>
        <sz val="16"/>
        <color indexed="10"/>
        <rFont val="TH Niramit AS"/>
      </rPr>
      <t>หน่วยงานจัดสรร</t>
    </r>
    <r>
      <rPr>
        <b/>
        <sz val="16"/>
        <color indexed="10"/>
        <rFont val="TH Niramit AS"/>
      </rPr>
      <t>)</t>
    </r>
  </si>
  <si>
    <t>หน่วยงาน : คณะผลิตกรรมการเกษตร</t>
  </si>
  <si>
    <t>หมายเหตุ ผู้บริหารระดับอธิการบดี รองอธิการบดี ผู้ช่วยอธิการบดี และข้าราชการระดับเชี่ยวชาญ ส่วนกลางจะเป็นผู้จัดสรรเงินรางวัลให้</t>
  </si>
  <si>
    <t>นางปุณญศิภรณ์ เทวรักษ์พิทักษ์</t>
  </si>
  <si>
    <t>นางธารารัตน์ เชื้อวิโรจน์</t>
  </si>
  <si>
    <t>นางบังอร เมฆะ</t>
  </si>
  <si>
    <t>นางจำเนียร ศรีสอาด</t>
  </si>
  <si>
    <t>อ. ดร.เศรษฐา ศิริพินทุ์</t>
  </si>
  <si>
    <t>อ. ดร.เสกสันต์ อุสสหตานนท์</t>
  </si>
  <si>
    <t>อ. ดร.วีรศักดิ์ ปรกติ</t>
  </si>
  <si>
    <t>อ. ดร.พรพันธ์ ภู่พร้อมพันธุ์</t>
  </si>
  <si>
    <t>อ. ดร.ชัชวิจก์ ถนอมถิ่น</t>
  </si>
  <si>
    <t>อ.สุภักตร์ ปัญญา</t>
  </si>
  <si>
    <t>อ. ดร.นเรศ ศิริเกษร</t>
  </si>
  <si>
    <t>อ. ดร.วิลาวรรณ ศิริพูนวิวัฒน์</t>
  </si>
  <si>
    <t>ผศ. ดร.เรืองชัย จูวัฒนสำราญ</t>
  </si>
  <si>
    <t>ผศ.ฉันทนา วิชรัตน์</t>
  </si>
  <si>
    <t>ผศ. ดร.พหล ศักดิ์คะทัศน์</t>
  </si>
  <si>
    <t>ผศ. ดร.วารุณี ศิริจรจารุ</t>
  </si>
  <si>
    <t>ผศ.เรณู สุวรรณพรสกุล</t>
  </si>
  <si>
    <t>ผศ. ดร.เฉลิมศรี นนทสวัสดิ์ศรี</t>
  </si>
  <si>
    <t>ผศ. ดร.ศุภธิดา อ่ำทอง</t>
  </si>
  <si>
    <t>ผศ. ดร.ประสิทธิ์ โนรี</t>
  </si>
  <si>
    <t>ผศ.นพดล จรัสสัมฤทธิ์</t>
  </si>
  <si>
    <t>ผศ.ชลิต พงศ์ศุภสมิทธิ์</t>
  </si>
  <si>
    <t>ผศ. ดร.วรวรรณ ชาลีพรหม</t>
  </si>
  <si>
    <t>ผศ. ดร.ณัฐวุฒิ ดุษฎี</t>
  </si>
  <si>
    <t>ผศ.วิชชา ชาลีพรหม</t>
  </si>
  <si>
    <t>ผศ. ดร.ธีรนุช เจริญกิจ</t>
  </si>
  <si>
    <t>นางอัมพร มาลา</t>
  </si>
  <si>
    <t>นางสุพัตรา เพียแสน</t>
  </si>
  <si>
    <t>นายธนากร พิทยากรศิลป์</t>
  </si>
  <si>
    <t>นางกนกพร นันทดี</t>
  </si>
  <si>
    <t>นางอัมพร เทพศิริ</t>
  </si>
  <si>
    <t>นางพิกุล นิลวาส</t>
  </si>
  <si>
    <t>นายสันต์ชัย มุกดา</t>
  </si>
  <si>
    <t>รศ.ประวิตร พุทธานนท์</t>
  </si>
  <si>
    <t>อ. ดร.ชิต อินปรา</t>
  </si>
  <si>
    <t>ผศ. ดร.ปฏิภาณ สุทธิกุลบุตร</t>
  </si>
  <si>
    <t>รศ. ดร.ปราโมช ศีตะโกเศศ</t>
  </si>
  <si>
    <t>อ. ดร.พิภัทร เจียมพิริยะกุล</t>
  </si>
  <si>
    <t>นายปริญญา สมบูรณ์</t>
  </si>
  <si>
    <t>รศ.นิพนธ์ ไชยมงคล</t>
  </si>
  <si>
    <t>รศ. ดร.สัณห์ ละอองศรี</t>
  </si>
  <si>
    <t>รศ. ดร.อานัฐ ตันโช</t>
  </si>
  <si>
    <t>รศ. ดร.ศิริพร พงศ์ศุภสมิทธิ์</t>
  </si>
  <si>
    <t>รศ.อาคม กาญจนประโชติ</t>
  </si>
  <si>
    <t>รศ. ดร.ชาญณรงค์ ดวงสอาด</t>
  </si>
  <si>
    <t>รศ.นคเรศ รังควัต</t>
  </si>
  <si>
    <t>ผลการจัดสรรเงินรางวัลประจำปีงบประมาณพ.ศ.2555</t>
  </si>
  <si>
    <t>นางเบญจวรรณ สมบูรณ์</t>
  </si>
</sst>
</file>

<file path=xl/styles.xml><?xml version="1.0" encoding="utf-8"?>
<styleSheet xmlns="http://schemas.openxmlformats.org/spreadsheetml/2006/main">
  <fonts count="14"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6"/>
      <color indexed="8"/>
      <name val="TH Niramit AS"/>
    </font>
    <font>
      <b/>
      <sz val="16"/>
      <color indexed="8"/>
      <name val="TH Niramit AS"/>
    </font>
    <font>
      <b/>
      <sz val="16"/>
      <name val="TH Niramit AS"/>
    </font>
    <font>
      <b/>
      <sz val="16"/>
      <color indexed="10"/>
      <name val="TH Niramit AS"/>
    </font>
    <font>
      <b/>
      <u/>
      <sz val="16"/>
      <color indexed="10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b/>
      <sz val="16"/>
      <color rgb="FFFF0000"/>
      <name val="TH Niramit AS"/>
    </font>
    <font>
      <sz val="14"/>
      <color theme="1"/>
      <name val="TH Niramit AS"/>
    </font>
    <font>
      <sz val="14"/>
      <color rgb="FFFF0000"/>
      <name val="TH Niramit AS"/>
    </font>
    <font>
      <b/>
      <sz val="14"/>
      <color theme="1"/>
      <name val="TH Niramit AS"/>
    </font>
    <font>
      <sz val="16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8" fillId="0" borderId="0" xfId="0" applyFont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/>
    <xf numFmtId="0" fontId="8" fillId="0" borderId="0" xfId="0" applyFont="1"/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vertical="top" wrapText="1"/>
    </xf>
    <xf numFmtId="4" fontId="8" fillId="0" borderId="0" xfId="0" applyNumberFormat="1" applyFont="1" applyAlignment="1">
      <alignment horizontal="center" vertical="top" wrapText="1"/>
    </xf>
    <xf numFmtId="4" fontId="4" fillId="0" borderId="0" xfId="0" applyNumberFormat="1" applyFont="1" applyAlignment="1">
      <alignment horizontal="left" vertical="top" wrapText="1"/>
    </xf>
    <xf numFmtId="4" fontId="8" fillId="0" borderId="0" xfId="0" applyNumberFormat="1" applyFont="1"/>
    <xf numFmtId="4" fontId="8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top" wrapText="1"/>
    </xf>
    <xf numFmtId="0" fontId="8" fillId="3" borderId="2" xfId="0" applyFont="1" applyFill="1" applyBorder="1"/>
    <xf numFmtId="0" fontId="8" fillId="3" borderId="3" xfId="0" applyFont="1" applyFill="1" applyBorder="1"/>
    <xf numFmtId="4" fontId="9" fillId="3" borderId="3" xfId="0" applyNumberFormat="1" applyFont="1" applyFill="1" applyBorder="1" applyAlignment="1">
      <alignment horizontal="center" vertical="top" wrapText="1"/>
    </xf>
    <xf numFmtId="0" fontId="8" fillId="3" borderId="4" xfId="0" applyFont="1" applyFill="1" applyBorder="1"/>
    <xf numFmtId="4" fontId="10" fillId="0" borderId="1" xfId="0" applyNumberFormat="1" applyFont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4" fontId="12" fillId="0" borderId="1" xfId="0" applyNumberFormat="1" applyFont="1" applyBorder="1"/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vertical="top"/>
    </xf>
    <xf numFmtId="4" fontId="10" fillId="0" borderId="0" xfId="0" applyNumberFormat="1" applyFont="1" applyAlignment="1">
      <alignment vertical="top" wrapText="1"/>
    </xf>
    <xf numFmtId="4" fontId="11" fillId="0" borderId="0" xfId="0" applyNumberFormat="1" applyFont="1" applyAlignment="1">
      <alignment vertical="top" wrapText="1"/>
    </xf>
    <xf numFmtId="3" fontId="3" fillId="4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vertical="top" wrapText="1"/>
    </xf>
    <xf numFmtId="4" fontId="12" fillId="4" borderId="1" xfId="0" applyNumberFormat="1" applyFont="1" applyFill="1" applyBorder="1" applyAlignment="1">
      <alignment vertical="top"/>
    </xf>
    <xf numFmtId="4" fontId="12" fillId="4" borderId="1" xfId="0" applyNumberFormat="1" applyFont="1" applyFill="1" applyBorder="1"/>
    <xf numFmtId="4" fontId="8" fillId="3" borderId="3" xfId="0" applyNumberFormat="1" applyFont="1" applyFill="1" applyBorder="1" applyAlignment="1">
      <alignment horizontal="center" vertical="top"/>
    </xf>
    <xf numFmtId="0" fontId="13" fillId="0" borderId="3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2" fontId="8" fillId="0" borderId="0" xfId="0" applyNumberFormat="1" applyFont="1"/>
    <xf numFmtId="2" fontId="8" fillId="0" borderId="0" xfId="0" applyNumberFormat="1" applyFont="1" applyAlignment="1">
      <alignment horizontal="center" vertical="top" wrapText="1"/>
    </xf>
  </cellXfs>
  <cellStyles count="2">
    <cellStyle name="Normal_Sheet1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1"/>
  <sheetViews>
    <sheetView tabSelected="1" topLeftCell="A4" zoomScaleNormal="100" workbookViewId="0">
      <selection activeCell="H1" sqref="H1:J13"/>
    </sheetView>
  </sheetViews>
  <sheetFormatPr defaultRowHeight="22.5"/>
  <cols>
    <col min="1" max="1" width="6.125" style="21" customWidth="1"/>
    <col min="2" max="2" width="30" style="21" customWidth="1"/>
    <col min="3" max="3" width="27.625" style="24" customWidth="1"/>
    <col min="4" max="4" width="21.625" style="24" customWidth="1"/>
    <col min="5" max="5" width="23.875" style="25" customWidth="1"/>
    <col min="6" max="6" width="13.375" style="22" customWidth="1"/>
    <col min="7" max="7" width="11.25" style="21" hidden="1" customWidth="1"/>
    <col min="8" max="8" width="9.875" style="21" bestFit="1" customWidth="1"/>
    <col min="9" max="9" width="9" style="21"/>
    <col min="10" max="10" width="10.75" style="21" customWidth="1"/>
    <col min="11" max="11" width="9" style="21"/>
    <col min="12" max="13" width="11.75" style="21" bestFit="1" customWidth="1"/>
    <col min="14" max="14" width="11.5" style="21" bestFit="1" customWidth="1"/>
    <col min="15" max="16384" width="9" style="21"/>
  </cols>
  <sheetData>
    <row r="1" spans="1:14" s="6" customFormat="1" ht="24.75">
      <c r="A1" s="33" t="s">
        <v>88</v>
      </c>
      <c r="B1" s="33"/>
      <c r="C1" s="33"/>
      <c r="D1" s="33"/>
      <c r="E1" s="33"/>
      <c r="F1" s="33"/>
      <c r="H1" s="1">
        <v>40498.53</v>
      </c>
    </row>
    <row r="2" spans="1:14" s="6" customFormat="1" ht="24.75">
      <c r="A2" s="33" t="s">
        <v>24</v>
      </c>
      <c r="B2" s="33"/>
      <c r="C2" s="33"/>
      <c r="D2" s="33"/>
      <c r="E2" s="33"/>
      <c r="F2" s="33"/>
      <c r="H2" s="6">
        <f>40498.53/13</f>
        <v>3115.2715384615385</v>
      </c>
      <c r="J2" s="36">
        <v>238569.64</v>
      </c>
      <c r="K2" s="6">
        <v>70</v>
      </c>
      <c r="L2" s="6">
        <f>SUM(J2/K2)</f>
        <v>3408.1377142857145</v>
      </c>
    </row>
    <row r="3" spans="1:14" s="6" customFormat="1" ht="24.75">
      <c r="A3" s="7" t="s">
        <v>40</v>
      </c>
      <c r="C3" s="8" t="s">
        <v>25</v>
      </c>
      <c r="D3" s="9">
        <v>238569.64</v>
      </c>
      <c r="E3" s="10" t="s">
        <v>1</v>
      </c>
      <c r="G3" s="11">
        <f>E6+E21+F55+E56+F80</f>
        <v>327652.84000000008</v>
      </c>
      <c r="H3" s="11"/>
      <c r="I3" s="6">
        <v>30</v>
      </c>
      <c r="J3" s="6">
        <f>SUM(J2*30/100)</f>
        <v>71570.892000000007</v>
      </c>
      <c r="K3" s="6">
        <v>57</v>
      </c>
      <c r="L3" s="6">
        <f>SUM(J3/57)</f>
        <v>1255.6296842105264</v>
      </c>
    </row>
    <row r="4" spans="1:14" s="1" customFormat="1" ht="27" customHeight="1">
      <c r="A4" s="34" t="s">
        <v>26</v>
      </c>
      <c r="B4" s="34" t="s">
        <v>0</v>
      </c>
      <c r="C4" s="35" t="s">
        <v>27</v>
      </c>
      <c r="D4" s="35" t="s">
        <v>28</v>
      </c>
      <c r="E4" s="35"/>
      <c r="F4" s="34" t="s">
        <v>29</v>
      </c>
      <c r="I4" s="1">
        <v>70</v>
      </c>
      <c r="J4" s="37">
        <f>SUM(J2-J3)</f>
        <v>166998.74800000002</v>
      </c>
    </row>
    <row r="5" spans="1:14" s="1" customFormat="1" ht="49.5" customHeight="1">
      <c r="A5" s="34"/>
      <c r="B5" s="34"/>
      <c r="C5" s="35"/>
      <c r="D5" s="12" t="s">
        <v>30</v>
      </c>
      <c r="E5" s="13" t="s">
        <v>39</v>
      </c>
      <c r="F5" s="34"/>
      <c r="I5" s="1">
        <v>30</v>
      </c>
      <c r="J5" s="1">
        <f>SUM(J4*30/100)</f>
        <v>50099.624400000001</v>
      </c>
      <c r="L5" s="1">
        <f>SUM(J5/57)</f>
        <v>878.94077894736847</v>
      </c>
      <c r="M5" s="1">
        <f>SUM(L5*33)</f>
        <v>29005.045705263161</v>
      </c>
      <c r="N5" s="1">
        <f>SUM(L5*23)</f>
        <v>20215.637915789473</v>
      </c>
    </row>
    <row r="6" spans="1:14" s="6" customFormat="1" ht="24.75">
      <c r="A6" s="14" t="s">
        <v>31</v>
      </c>
      <c r="B6" s="15" t="s">
        <v>32</v>
      </c>
      <c r="C6" s="31" t="s">
        <v>33</v>
      </c>
      <c r="D6" s="32"/>
      <c r="E6" s="16">
        <v>38998.53</v>
      </c>
      <c r="F6" s="17" t="s">
        <v>1</v>
      </c>
      <c r="G6" s="11"/>
      <c r="I6" s="6">
        <v>70</v>
      </c>
      <c r="J6" s="36">
        <f>SUM(J4-J5)</f>
        <v>116899.12360000002</v>
      </c>
      <c r="L6" s="6">
        <f>SUM(J6/70)</f>
        <v>1669.9874800000002</v>
      </c>
      <c r="M6" s="6">
        <f>SUM(L6*13)</f>
        <v>21709.837240000004</v>
      </c>
    </row>
    <row r="7" spans="1:14" ht="24.75">
      <c r="A7" s="2">
        <v>1</v>
      </c>
      <c r="B7" s="3" t="s">
        <v>75</v>
      </c>
      <c r="C7" s="18">
        <v>0</v>
      </c>
      <c r="D7" s="18">
        <v>0</v>
      </c>
      <c r="E7" s="19">
        <f>SUM(38998.53/13)</f>
        <v>2999.8869230769228</v>
      </c>
      <c r="F7" s="20">
        <f>SUM(C7:E7)</f>
        <v>2999.8869230769228</v>
      </c>
    </row>
    <row r="8" spans="1:14" ht="24.75">
      <c r="A8" s="2">
        <v>2</v>
      </c>
      <c r="B8" s="3" t="s">
        <v>76</v>
      </c>
      <c r="C8" s="18">
        <v>0</v>
      </c>
      <c r="D8" s="18">
        <v>0</v>
      </c>
      <c r="E8" s="19">
        <f t="shared" ref="E8:E19" si="0">SUM(38998.53/13)</f>
        <v>2999.8869230769228</v>
      </c>
      <c r="F8" s="20">
        <f t="shared" ref="F8:F13" si="1">SUM(C8:E8)</f>
        <v>2999.8869230769228</v>
      </c>
    </row>
    <row r="9" spans="1:14" ht="24.75">
      <c r="A9" s="2">
        <v>3</v>
      </c>
      <c r="B9" s="3" t="s">
        <v>77</v>
      </c>
      <c r="C9" s="18">
        <v>0</v>
      </c>
      <c r="D9" s="18">
        <v>0</v>
      </c>
      <c r="E9" s="19">
        <f t="shared" si="0"/>
        <v>2999.8869230769228</v>
      </c>
      <c r="F9" s="20">
        <f t="shared" si="1"/>
        <v>2999.8869230769228</v>
      </c>
    </row>
    <row r="10" spans="1:14" ht="24.75">
      <c r="A10" s="2">
        <v>4</v>
      </c>
      <c r="B10" s="3" t="s">
        <v>78</v>
      </c>
      <c r="C10" s="18">
        <v>0</v>
      </c>
      <c r="D10" s="18">
        <v>0</v>
      </c>
      <c r="E10" s="19">
        <f t="shared" si="0"/>
        <v>2999.8869230769228</v>
      </c>
      <c r="F10" s="20">
        <f t="shared" si="1"/>
        <v>2999.8869230769228</v>
      </c>
    </row>
    <row r="11" spans="1:14" ht="24.75">
      <c r="A11" s="2">
        <v>5</v>
      </c>
      <c r="B11" s="3" t="s">
        <v>79</v>
      </c>
      <c r="C11" s="18">
        <v>0</v>
      </c>
      <c r="D11" s="18">
        <v>0</v>
      </c>
      <c r="E11" s="19">
        <f t="shared" si="0"/>
        <v>2999.8869230769228</v>
      </c>
      <c r="F11" s="20">
        <f t="shared" si="1"/>
        <v>2999.8869230769228</v>
      </c>
    </row>
    <row r="12" spans="1:14" ht="24.75">
      <c r="A12" s="2">
        <v>6</v>
      </c>
      <c r="B12" s="3" t="s">
        <v>80</v>
      </c>
      <c r="C12" s="18">
        <v>0</v>
      </c>
      <c r="D12" s="18">
        <v>0</v>
      </c>
      <c r="E12" s="19">
        <f t="shared" si="0"/>
        <v>2999.8869230769228</v>
      </c>
      <c r="F12" s="20">
        <f t="shared" si="1"/>
        <v>2999.8869230769228</v>
      </c>
    </row>
    <row r="13" spans="1:14" ht="24.75">
      <c r="A13" s="2">
        <v>7</v>
      </c>
      <c r="B13" s="3" t="s">
        <v>81</v>
      </c>
      <c r="C13" s="18">
        <v>0</v>
      </c>
      <c r="D13" s="18">
        <v>0</v>
      </c>
      <c r="E13" s="19">
        <f t="shared" si="0"/>
        <v>2999.8869230769228</v>
      </c>
      <c r="F13" s="20">
        <f t="shared" si="1"/>
        <v>2999.8869230769228</v>
      </c>
    </row>
    <row r="14" spans="1:14" ht="24.75">
      <c r="A14" s="2">
        <v>8</v>
      </c>
      <c r="B14" s="3" t="s">
        <v>82</v>
      </c>
      <c r="C14" s="18">
        <v>0</v>
      </c>
      <c r="D14" s="18">
        <v>0</v>
      </c>
      <c r="E14" s="19">
        <f t="shared" si="0"/>
        <v>2999.8869230769228</v>
      </c>
      <c r="F14" s="20">
        <f>SUM(C14:E14)</f>
        <v>2999.8869230769228</v>
      </c>
    </row>
    <row r="15" spans="1:14" ht="24.75">
      <c r="A15" s="2">
        <v>9</v>
      </c>
      <c r="B15" s="3" t="s">
        <v>83</v>
      </c>
      <c r="C15" s="18">
        <v>0</v>
      </c>
      <c r="D15" s="18">
        <v>0</v>
      </c>
      <c r="E15" s="19">
        <f t="shared" si="0"/>
        <v>2999.8869230769228</v>
      </c>
      <c r="F15" s="20">
        <f t="shared" ref="F15:F18" si="2">SUM(C15:E15)</f>
        <v>2999.8869230769228</v>
      </c>
    </row>
    <row r="16" spans="1:14" ht="24.75">
      <c r="A16" s="2">
        <v>10</v>
      </c>
      <c r="B16" s="3" t="s">
        <v>84</v>
      </c>
      <c r="C16" s="18">
        <v>0</v>
      </c>
      <c r="D16" s="18">
        <v>0</v>
      </c>
      <c r="E16" s="19">
        <f t="shared" si="0"/>
        <v>2999.8869230769228</v>
      </c>
      <c r="F16" s="20">
        <f t="shared" si="2"/>
        <v>2999.8869230769228</v>
      </c>
    </row>
    <row r="17" spans="1:12" ht="24.75">
      <c r="A17" s="2">
        <v>11</v>
      </c>
      <c r="B17" s="3" t="s">
        <v>85</v>
      </c>
      <c r="C17" s="18">
        <v>0</v>
      </c>
      <c r="D17" s="18">
        <v>0</v>
      </c>
      <c r="E17" s="19">
        <f t="shared" si="0"/>
        <v>2999.8869230769228</v>
      </c>
      <c r="F17" s="20">
        <f t="shared" si="2"/>
        <v>2999.8869230769228</v>
      </c>
    </row>
    <row r="18" spans="1:12" ht="24.75">
      <c r="A18" s="2">
        <v>12</v>
      </c>
      <c r="B18" s="3" t="s">
        <v>86</v>
      </c>
      <c r="C18" s="18">
        <v>0</v>
      </c>
      <c r="D18" s="18">
        <v>0</v>
      </c>
      <c r="E18" s="19">
        <f t="shared" si="0"/>
        <v>2999.8869230769228</v>
      </c>
      <c r="F18" s="20">
        <f t="shared" si="2"/>
        <v>2999.8869230769228</v>
      </c>
    </row>
    <row r="19" spans="1:12" ht="21.75" customHeight="1">
      <c r="A19" s="2">
        <v>13</v>
      </c>
      <c r="B19" s="3" t="s">
        <v>87</v>
      </c>
      <c r="C19" s="18">
        <v>0</v>
      </c>
      <c r="D19" s="18">
        <v>0</v>
      </c>
      <c r="E19" s="19">
        <f t="shared" si="0"/>
        <v>2999.8869230769228</v>
      </c>
      <c r="F19" s="20">
        <f>SUM(C19:E19)</f>
        <v>2999.8869230769228</v>
      </c>
      <c r="J19" s="21">
        <v>1760.78</v>
      </c>
      <c r="K19" s="21">
        <v>23</v>
      </c>
      <c r="L19" s="21">
        <f>SUM(J19*K19)</f>
        <v>40497.94</v>
      </c>
    </row>
    <row r="20" spans="1:12" s="22" customFormat="1" ht="21.75" customHeight="1">
      <c r="A20" s="26"/>
      <c r="B20" s="27" t="s">
        <v>34</v>
      </c>
      <c r="C20" s="28">
        <f>SUM(C7:C19)</f>
        <v>0</v>
      </c>
      <c r="D20" s="28">
        <f>SUM(D7:D19)</f>
        <v>0</v>
      </c>
      <c r="E20" s="28">
        <f>SUM(E7:E19)</f>
        <v>38998.529999999992</v>
      </c>
      <c r="F20" s="28">
        <f>SUM(F7:F19)</f>
        <v>38998.529999999992</v>
      </c>
    </row>
    <row r="21" spans="1:12" s="6" customFormat="1" ht="24.75">
      <c r="A21" s="14" t="s">
        <v>35</v>
      </c>
      <c r="B21" s="15" t="s">
        <v>36</v>
      </c>
      <c r="C21" s="31" t="s">
        <v>33</v>
      </c>
      <c r="D21" s="32"/>
      <c r="E21" s="16">
        <v>53085.07</v>
      </c>
      <c r="F21" s="17" t="s">
        <v>1</v>
      </c>
      <c r="H21" s="6">
        <v>238569.64</v>
      </c>
    </row>
    <row r="22" spans="1:12" ht="24.75">
      <c r="A22" s="2">
        <v>1</v>
      </c>
      <c r="B22" s="5" t="s">
        <v>42</v>
      </c>
      <c r="C22" s="18">
        <f>34472.02/33</f>
        <v>1044.6066666666666</v>
      </c>
      <c r="D22" s="18">
        <f>22750.75/33</f>
        <v>689.41666666666663</v>
      </c>
      <c r="E22" s="19">
        <f>SUM(53085.07/33)</f>
        <v>1608.6384848484849</v>
      </c>
      <c r="F22" s="20">
        <f>SUM(C22:E22)</f>
        <v>3342.661818181818</v>
      </c>
      <c r="I22" s="21">
        <v>43498.42</v>
      </c>
      <c r="L22" s="21">
        <v>41998.42</v>
      </c>
    </row>
    <row r="23" spans="1:12" ht="24.75">
      <c r="A23" s="2">
        <v>2</v>
      </c>
      <c r="B23" s="5" t="s">
        <v>43</v>
      </c>
      <c r="C23" s="18">
        <f t="shared" ref="C23:C54" si="3">34472.02/33</f>
        <v>1044.6066666666666</v>
      </c>
      <c r="D23" s="18">
        <f t="shared" ref="D23:D54" si="4">22750.75/33</f>
        <v>689.41666666666663</v>
      </c>
      <c r="E23" s="19">
        <f t="shared" ref="E23:E54" si="5">SUM(53085.07/33)</f>
        <v>1608.6384848484849</v>
      </c>
      <c r="F23" s="20">
        <f t="shared" ref="F23:F54" si="6">SUM(C23:E23)</f>
        <v>3342.661818181818</v>
      </c>
      <c r="I23" s="21">
        <v>110307.84</v>
      </c>
      <c r="J23" s="21">
        <v>53085.07</v>
      </c>
      <c r="K23" s="21">
        <v>57222.77</v>
      </c>
      <c r="L23" s="21">
        <f>SUM(J23:K23)</f>
        <v>110307.84</v>
      </c>
    </row>
    <row r="24" spans="1:12" ht="24.75">
      <c r="A24" s="2">
        <v>3</v>
      </c>
      <c r="B24" s="5" t="s">
        <v>44</v>
      </c>
      <c r="C24" s="18">
        <f t="shared" si="3"/>
        <v>1044.6066666666666</v>
      </c>
      <c r="D24" s="18">
        <f t="shared" si="4"/>
        <v>689.41666666666663</v>
      </c>
      <c r="E24" s="19">
        <f t="shared" si="5"/>
        <v>1608.6384848484849</v>
      </c>
      <c r="F24" s="20">
        <f t="shared" si="6"/>
        <v>3342.661818181818</v>
      </c>
      <c r="I24" s="21">
        <v>87763.38</v>
      </c>
      <c r="J24" s="21">
        <v>40498.019999999997</v>
      </c>
      <c r="K24" s="21">
        <v>44265.36</v>
      </c>
      <c r="L24" s="21">
        <f>SUM(J24:K24)</f>
        <v>84763.38</v>
      </c>
    </row>
    <row r="25" spans="1:12" ht="24.75">
      <c r="A25" s="2">
        <v>4</v>
      </c>
      <c r="B25" s="5" t="s">
        <v>45</v>
      </c>
      <c r="C25" s="18">
        <f t="shared" si="3"/>
        <v>1044.6066666666666</v>
      </c>
      <c r="D25" s="18">
        <f t="shared" si="4"/>
        <v>689.41666666666663</v>
      </c>
      <c r="E25" s="19">
        <f t="shared" si="5"/>
        <v>1608.6384848484849</v>
      </c>
      <c r="F25" s="20">
        <f t="shared" si="6"/>
        <v>3342.661818181818</v>
      </c>
      <c r="H25" s="21" t="s">
        <v>34</v>
      </c>
      <c r="I25" s="21">
        <f>SUM(I22:I24)</f>
        <v>241569.64</v>
      </c>
      <c r="L25" s="21">
        <f>SUM(L22:L24)</f>
        <v>237069.64</v>
      </c>
    </row>
    <row r="26" spans="1:12" ht="24.75">
      <c r="A26" s="2">
        <v>5</v>
      </c>
      <c r="B26" s="5" t="s">
        <v>46</v>
      </c>
      <c r="C26" s="18">
        <f t="shared" si="3"/>
        <v>1044.6066666666666</v>
      </c>
      <c r="D26" s="18">
        <f t="shared" si="4"/>
        <v>689.41666666666663</v>
      </c>
      <c r="E26" s="19">
        <f t="shared" si="5"/>
        <v>1608.6384848484849</v>
      </c>
      <c r="F26" s="20">
        <f t="shared" si="6"/>
        <v>3342.661818181818</v>
      </c>
    </row>
    <row r="27" spans="1:12" ht="24.75">
      <c r="A27" s="2">
        <v>6</v>
      </c>
      <c r="B27" s="5" t="s">
        <v>47</v>
      </c>
      <c r="C27" s="18">
        <f t="shared" si="3"/>
        <v>1044.6066666666666</v>
      </c>
      <c r="D27" s="18">
        <f t="shared" si="4"/>
        <v>689.41666666666663</v>
      </c>
      <c r="E27" s="19">
        <f t="shared" si="5"/>
        <v>1608.6384848484849</v>
      </c>
      <c r="F27" s="20">
        <f t="shared" si="6"/>
        <v>3342.661818181818</v>
      </c>
    </row>
    <row r="28" spans="1:12" ht="24.75">
      <c r="A28" s="2">
        <v>7</v>
      </c>
      <c r="B28" s="5" t="s">
        <v>48</v>
      </c>
      <c r="C28" s="18">
        <f t="shared" si="3"/>
        <v>1044.6066666666666</v>
      </c>
      <c r="D28" s="18">
        <f t="shared" si="4"/>
        <v>689.41666666666663</v>
      </c>
      <c r="E28" s="19">
        <f t="shared" si="5"/>
        <v>1608.6384848484849</v>
      </c>
      <c r="F28" s="20">
        <f t="shared" si="6"/>
        <v>3342.661818181818</v>
      </c>
    </row>
    <row r="29" spans="1:12" ht="24.75">
      <c r="A29" s="2">
        <v>8</v>
      </c>
      <c r="B29" s="5" t="s">
        <v>49</v>
      </c>
      <c r="C29" s="18">
        <f t="shared" si="3"/>
        <v>1044.6066666666666</v>
      </c>
      <c r="D29" s="18">
        <f t="shared" si="4"/>
        <v>689.41666666666663</v>
      </c>
      <c r="E29" s="19">
        <f t="shared" si="5"/>
        <v>1608.6384848484849</v>
      </c>
      <c r="F29" s="20">
        <f t="shared" si="6"/>
        <v>3342.661818181818</v>
      </c>
    </row>
    <row r="30" spans="1:12" ht="24.75">
      <c r="A30" s="2">
        <v>9</v>
      </c>
      <c r="B30" s="5" t="s">
        <v>50</v>
      </c>
      <c r="C30" s="18">
        <f t="shared" si="3"/>
        <v>1044.6066666666666</v>
      </c>
      <c r="D30" s="18">
        <f t="shared" si="4"/>
        <v>689.41666666666663</v>
      </c>
      <c r="E30" s="19">
        <f t="shared" si="5"/>
        <v>1608.6384848484849</v>
      </c>
      <c r="F30" s="20">
        <f t="shared" si="6"/>
        <v>3342.661818181818</v>
      </c>
    </row>
    <row r="31" spans="1:12" ht="24.75">
      <c r="A31" s="2">
        <v>10</v>
      </c>
      <c r="B31" s="5" t="s">
        <v>51</v>
      </c>
      <c r="C31" s="18">
        <f t="shared" si="3"/>
        <v>1044.6066666666666</v>
      </c>
      <c r="D31" s="18">
        <f t="shared" si="4"/>
        <v>689.41666666666663</v>
      </c>
      <c r="E31" s="19">
        <f t="shared" si="5"/>
        <v>1608.6384848484849</v>
      </c>
      <c r="F31" s="20">
        <f t="shared" si="6"/>
        <v>3342.661818181818</v>
      </c>
    </row>
    <row r="32" spans="1:12" ht="24.75">
      <c r="A32" s="2">
        <v>11</v>
      </c>
      <c r="B32" s="5" t="s">
        <v>52</v>
      </c>
      <c r="C32" s="18">
        <f t="shared" si="3"/>
        <v>1044.6066666666666</v>
      </c>
      <c r="D32" s="18">
        <f t="shared" si="4"/>
        <v>689.41666666666663</v>
      </c>
      <c r="E32" s="19">
        <f t="shared" si="5"/>
        <v>1608.6384848484849</v>
      </c>
      <c r="F32" s="20">
        <f t="shared" si="6"/>
        <v>3342.661818181818</v>
      </c>
    </row>
    <row r="33" spans="1:6" ht="24.75">
      <c r="A33" s="2">
        <v>12</v>
      </c>
      <c r="B33" s="5" t="s">
        <v>53</v>
      </c>
      <c r="C33" s="18">
        <f t="shared" si="3"/>
        <v>1044.6066666666666</v>
      </c>
      <c r="D33" s="18">
        <f t="shared" si="4"/>
        <v>689.41666666666663</v>
      </c>
      <c r="E33" s="19">
        <f t="shared" si="5"/>
        <v>1608.6384848484849</v>
      </c>
      <c r="F33" s="20">
        <f t="shared" si="6"/>
        <v>3342.661818181818</v>
      </c>
    </row>
    <row r="34" spans="1:6" ht="24.75">
      <c r="A34" s="2">
        <v>13</v>
      </c>
      <c r="B34" s="5" t="s">
        <v>54</v>
      </c>
      <c r="C34" s="18">
        <f t="shared" si="3"/>
        <v>1044.6066666666666</v>
      </c>
      <c r="D34" s="18">
        <f t="shared" si="4"/>
        <v>689.41666666666663</v>
      </c>
      <c r="E34" s="19">
        <f t="shared" si="5"/>
        <v>1608.6384848484849</v>
      </c>
      <c r="F34" s="20">
        <f t="shared" si="6"/>
        <v>3342.661818181818</v>
      </c>
    </row>
    <row r="35" spans="1:6" ht="24.75">
      <c r="A35" s="2">
        <v>14</v>
      </c>
      <c r="B35" s="5" t="s">
        <v>55</v>
      </c>
      <c r="C35" s="18">
        <f t="shared" si="3"/>
        <v>1044.6066666666666</v>
      </c>
      <c r="D35" s="18">
        <f t="shared" si="4"/>
        <v>689.41666666666663</v>
      </c>
      <c r="E35" s="19">
        <f t="shared" si="5"/>
        <v>1608.6384848484849</v>
      </c>
      <c r="F35" s="20">
        <f t="shared" si="6"/>
        <v>3342.661818181818</v>
      </c>
    </row>
    <row r="36" spans="1:6" ht="24.75">
      <c r="A36" s="2">
        <v>15</v>
      </c>
      <c r="B36" s="5" t="s">
        <v>56</v>
      </c>
      <c r="C36" s="18">
        <f t="shared" si="3"/>
        <v>1044.6066666666666</v>
      </c>
      <c r="D36" s="18">
        <f t="shared" si="4"/>
        <v>689.41666666666663</v>
      </c>
      <c r="E36" s="19">
        <f t="shared" si="5"/>
        <v>1608.6384848484849</v>
      </c>
      <c r="F36" s="20">
        <f t="shared" si="6"/>
        <v>3342.661818181818</v>
      </c>
    </row>
    <row r="37" spans="1:6" ht="24.75">
      <c r="A37" s="2">
        <v>16</v>
      </c>
      <c r="B37" s="5" t="s">
        <v>57</v>
      </c>
      <c r="C37" s="18">
        <f t="shared" si="3"/>
        <v>1044.6066666666666</v>
      </c>
      <c r="D37" s="18">
        <f t="shared" si="4"/>
        <v>689.41666666666663</v>
      </c>
      <c r="E37" s="19">
        <f t="shared" si="5"/>
        <v>1608.6384848484849</v>
      </c>
      <c r="F37" s="20">
        <f t="shared" si="6"/>
        <v>3342.661818181818</v>
      </c>
    </row>
    <row r="38" spans="1:6" ht="24.75">
      <c r="A38" s="2">
        <v>17</v>
      </c>
      <c r="B38" s="5" t="s">
        <v>58</v>
      </c>
      <c r="C38" s="18">
        <f t="shared" si="3"/>
        <v>1044.6066666666666</v>
      </c>
      <c r="D38" s="18">
        <f t="shared" si="4"/>
        <v>689.41666666666663</v>
      </c>
      <c r="E38" s="19">
        <f t="shared" si="5"/>
        <v>1608.6384848484849</v>
      </c>
      <c r="F38" s="20">
        <f t="shared" si="6"/>
        <v>3342.661818181818</v>
      </c>
    </row>
    <row r="39" spans="1:6" ht="24.75">
      <c r="A39" s="2">
        <v>18</v>
      </c>
      <c r="B39" s="5" t="s">
        <v>59</v>
      </c>
      <c r="C39" s="18">
        <f t="shared" si="3"/>
        <v>1044.6066666666666</v>
      </c>
      <c r="D39" s="18">
        <f t="shared" si="4"/>
        <v>689.41666666666663</v>
      </c>
      <c r="E39" s="19">
        <f t="shared" si="5"/>
        <v>1608.6384848484849</v>
      </c>
      <c r="F39" s="20">
        <f t="shared" si="6"/>
        <v>3342.661818181818</v>
      </c>
    </row>
    <row r="40" spans="1:6" ht="24.75">
      <c r="A40" s="2">
        <v>19</v>
      </c>
      <c r="B40" s="5" t="s">
        <v>60</v>
      </c>
      <c r="C40" s="18">
        <f t="shared" si="3"/>
        <v>1044.6066666666666</v>
      </c>
      <c r="D40" s="18">
        <f t="shared" si="4"/>
        <v>689.41666666666663</v>
      </c>
      <c r="E40" s="19">
        <f t="shared" si="5"/>
        <v>1608.6384848484849</v>
      </c>
      <c r="F40" s="20">
        <f t="shared" si="6"/>
        <v>3342.661818181818</v>
      </c>
    </row>
    <row r="41" spans="1:6" ht="24.75">
      <c r="A41" s="2">
        <v>20</v>
      </c>
      <c r="B41" s="5" t="s">
        <v>61</v>
      </c>
      <c r="C41" s="18">
        <f t="shared" si="3"/>
        <v>1044.6066666666666</v>
      </c>
      <c r="D41" s="18">
        <f t="shared" si="4"/>
        <v>689.41666666666663</v>
      </c>
      <c r="E41" s="19">
        <f t="shared" si="5"/>
        <v>1608.6384848484849</v>
      </c>
      <c r="F41" s="20">
        <f t="shared" si="6"/>
        <v>3342.661818181818</v>
      </c>
    </row>
    <row r="42" spans="1:6" ht="24.75">
      <c r="A42" s="2">
        <v>21</v>
      </c>
      <c r="B42" s="5" t="s">
        <v>62</v>
      </c>
      <c r="C42" s="18">
        <f t="shared" si="3"/>
        <v>1044.6066666666666</v>
      </c>
      <c r="D42" s="18">
        <f t="shared" si="4"/>
        <v>689.41666666666663</v>
      </c>
      <c r="E42" s="19">
        <f t="shared" si="5"/>
        <v>1608.6384848484849</v>
      </c>
      <c r="F42" s="20">
        <f t="shared" si="6"/>
        <v>3342.661818181818</v>
      </c>
    </row>
    <row r="43" spans="1:6" ht="24.75">
      <c r="A43" s="2">
        <v>22</v>
      </c>
      <c r="B43" s="5" t="s">
        <v>63</v>
      </c>
      <c r="C43" s="18">
        <f t="shared" si="3"/>
        <v>1044.6066666666666</v>
      </c>
      <c r="D43" s="18">
        <f t="shared" si="4"/>
        <v>689.41666666666663</v>
      </c>
      <c r="E43" s="19">
        <f t="shared" si="5"/>
        <v>1608.6384848484849</v>
      </c>
      <c r="F43" s="20">
        <f t="shared" si="6"/>
        <v>3342.661818181818</v>
      </c>
    </row>
    <row r="44" spans="1:6" ht="24.75">
      <c r="A44" s="2">
        <v>23</v>
      </c>
      <c r="B44" s="5" t="s">
        <v>64</v>
      </c>
      <c r="C44" s="18">
        <f t="shared" si="3"/>
        <v>1044.6066666666666</v>
      </c>
      <c r="D44" s="18">
        <f t="shared" si="4"/>
        <v>689.41666666666663</v>
      </c>
      <c r="E44" s="19">
        <f t="shared" si="5"/>
        <v>1608.6384848484849</v>
      </c>
      <c r="F44" s="20">
        <f t="shared" si="6"/>
        <v>3342.661818181818</v>
      </c>
    </row>
    <row r="45" spans="1:6" ht="24.75">
      <c r="A45" s="2">
        <v>24</v>
      </c>
      <c r="B45" s="5" t="s">
        <v>65</v>
      </c>
      <c r="C45" s="18">
        <f t="shared" si="3"/>
        <v>1044.6066666666666</v>
      </c>
      <c r="D45" s="18">
        <f t="shared" si="4"/>
        <v>689.41666666666663</v>
      </c>
      <c r="E45" s="19">
        <f t="shared" si="5"/>
        <v>1608.6384848484849</v>
      </c>
      <c r="F45" s="20">
        <f t="shared" si="6"/>
        <v>3342.661818181818</v>
      </c>
    </row>
    <row r="46" spans="1:6" ht="24.75">
      <c r="A46" s="2">
        <v>25</v>
      </c>
      <c r="B46" s="5" t="s">
        <v>66</v>
      </c>
      <c r="C46" s="18">
        <f t="shared" si="3"/>
        <v>1044.6066666666666</v>
      </c>
      <c r="D46" s="18">
        <f t="shared" si="4"/>
        <v>689.41666666666663</v>
      </c>
      <c r="E46" s="19">
        <f t="shared" si="5"/>
        <v>1608.6384848484849</v>
      </c>
      <c r="F46" s="20">
        <f t="shared" si="6"/>
        <v>3342.661818181818</v>
      </c>
    </row>
    <row r="47" spans="1:6" ht="24.75">
      <c r="A47" s="2">
        <v>26</v>
      </c>
      <c r="B47" s="5" t="s">
        <v>67</v>
      </c>
      <c r="C47" s="18">
        <f t="shared" si="3"/>
        <v>1044.6066666666666</v>
      </c>
      <c r="D47" s="18">
        <f t="shared" si="4"/>
        <v>689.41666666666663</v>
      </c>
      <c r="E47" s="19">
        <f t="shared" si="5"/>
        <v>1608.6384848484849</v>
      </c>
      <c r="F47" s="20">
        <f t="shared" si="6"/>
        <v>3342.661818181818</v>
      </c>
    </row>
    <row r="48" spans="1:6" ht="24.75">
      <c r="A48" s="2">
        <v>27</v>
      </c>
      <c r="B48" s="5" t="s">
        <v>68</v>
      </c>
      <c r="C48" s="18">
        <f t="shared" si="3"/>
        <v>1044.6066666666666</v>
      </c>
      <c r="D48" s="18">
        <f t="shared" si="4"/>
        <v>689.41666666666663</v>
      </c>
      <c r="E48" s="19">
        <f t="shared" si="5"/>
        <v>1608.6384848484849</v>
      </c>
      <c r="F48" s="20">
        <f t="shared" si="6"/>
        <v>3342.661818181818</v>
      </c>
    </row>
    <row r="49" spans="1:6" ht="24.75">
      <c r="A49" s="2">
        <v>28</v>
      </c>
      <c r="B49" s="5" t="s">
        <v>69</v>
      </c>
      <c r="C49" s="18">
        <f t="shared" si="3"/>
        <v>1044.6066666666666</v>
      </c>
      <c r="D49" s="18">
        <f t="shared" si="4"/>
        <v>689.41666666666663</v>
      </c>
      <c r="E49" s="19">
        <f t="shared" si="5"/>
        <v>1608.6384848484849</v>
      </c>
      <c r="F49" s="20">
        <f t="shared" si="6"/>
        <v>3342.661818181818</v>
      </c>
    </row>
    <row r="50" spans="1:6" ht="24.75">
      <c r="A50" s="2">
        <v>29</v>
      </c>
      <c r="B50" s="5" t="s">
        <v>70</v>
      </c>
      <c r="C50" s="18">
        <f t="shared" si="3"/>
        <v>1044.6066666666666</v>
      </c>
      <c r="D50" s="18">
        <f t="shared" si="4"/>
        <v>689.41666666666663</v>
      </c>
      <c r="E50" s="19">
        <f t="shared" si="5"/>
        <v>1608.6384848484849</v>
      </c>
      <c r="F50" s="20">
        <f t="shared" si="6"/>
        <v>3342.661818181818</v>
      </c>
    </row>
    <row r="51" spans="1:6" ht="24.75">
      <c r="A51" s="2">
        <v>30</v>
      </c>
      <c r="B51" s="5" t="s">
        <v>71</v>
      </c>
      <c r="C51" s="18">
        <f t="shared" si="3"/>
        <v>1044.6066666666666</v>
      </c>
      <c r="D51" s="18">
        <f t="shared" si="4"/>
        <v>689.41666666666663</v>
      </c>
      <c r="E51" s="19">
        <f t="shared" si="5"/>
        <v>1608.6384848484849</v>
      </c>
      <c r="F51" s="20">
        <f t="shared" si="6"/>
        <v>3342.661818181818</v>
      </c>
    </row>
    <row r="52" spans="1:6" ht="24.75">
      <c r="A52" s="2">
        <v>31</v>
      </c>
      <c r="B52" s="5" t="s">
        <v>72</v>
      </c>
      <c r="C52" s="18">
        <f t="shared" si="3"/>
        <v>1044.6066666666666</v>
      </c>
      <c r="D52" s="18">
        <f t="shared" si="4"/>
        <v>689.41666666666663</v>
      </c>
      <c r="E52" s="19">
        <f t="shared" si="5"/>
        <v>1608.6384848484849</v>
      </c>
      <c r="F52" s="20">
        <f t="shared" si="6"/>
        <v>3342.661818181818</v>
      </c>
    </row>
    <row r="53" spans="1:6" ht="24.75">
      <c r="A53" s="2">
        <v>32</v>
      </c>
      <c r="B53" s="5" t="s">
        <v>73</v>
      </c>
      <c r="C53" s="18">
        <f t="shared" si="3"/>
        <v>1044.6066666666666</v>
      </c>
      <c r="D53" s="18">
        <f t="shared" si="4"/>
        <v>689.41666666666663</v>
      </c>
      <c r="E53" s="19">
        <f t="shared" si="5"/>
        <v>1608.6384848484849</v>
      </c>
      <c r="F53" s="20">
        <f t="shared" si="6"/>
        <v>3342.661818181818</v>
      </c>
    </row>
    <row r="54" spans="1:6" ht="24.75">
      <c r="A54" s="2">
        <v>33</v>
      </c>
      <c r="B54" s="5" t="s">
        <v>74</v>
      </c>
      <c r="C54" s="18">
        <f t="shared" si="3"/>
        <v>1044.6066666666666</v>
      </c>
      <c r="D54" s="18">
        <f t="shared" si="4"/>
        <v>689.41666666666663</v>
      </c>
      <c r="E54" s="19">
        <f t="shared" si="5"/>
        <v>1608.6384848484849</v>
      </c>
      <c r="F54" s="20">
        <f t="shared" si="6"/>
        <v>3342.661818181818</v>
      </c>
    </row>
    <row r="55" spans="1:6" s="23" customFormat="1" ht="24.75">
      <c r="A55" s="26"/>
      <c r="B55" s="27" t="s">
        <v>34</v>
      </c>
      <c r="C55" s="28">
        <f>SUM(C22:C54)</f>
        <v>34472.019999999997</v>
      </c>
      <c r="D55" s="28">
        <f>SUM(D22:D54)</f>
        <v>22750.750000000007</v>
      </c>
      <c r="E55" s="28">
        <f>SUM(E22:E54)</f>
        <v>53085.070000000051</v>
      </c>
      <c r="F55" s="29">
        <f>SUM(C55:E55)</f>
        <v>110307.84000000005</v>
      </c>
    </row>
    <row r="56" spans="1:6" s="6" customFormat="1" ht="24.75">
      <c r="A56" s="14" t="s">
        <v>37</v>
      </c>
      <c r="B56" s="15" t="s">
        <v>38</v>
      </c>
      <c r="C56" s="31" t="s">
        <v>33</v>
      </c>
      <c r="D56" s="32"/>
      <c r="E56" s="16">
        <v>40498.019999999997</v>
      </c>
      <c r="F56" s="17" t="s">
        <v>1</v>
      </c>
    </row>
    <row r="57" spans="1:6" ht="24.75">
      <c r="A57" s="2">
        <v>1</v>
      </c>
      <c r="B57" s="3" t="s">
        <v>89</v>
      </c>
      <c r="C57" s="18">
        <f>26909.07/23</f>
        <v>1169.9595652173914</v>
      </c>
      <c r="D57" s="18">
        <f>17356.29/23</f>
        <v>754.62130434782614</v>
      </c>
      <c r="E57" s="19">
        <f>SUM(40498.02/23)</f>
        <v>1760.7834782608695</v>
      </c>
      <c r="F57" s="20">
        <f>SUM(C57:E57)</f>
        <v>3685.3643478260874</v>
      </c>
    </row>
    <row r="58" spans="1:6" ht="24.75">
      <c r="A58" s="4">
        <v>2</v>
      </c>
      <c r="B58" s="3" t="s">
        <v>17</v>
      </c>
      <c r="C58" s="18">
        <f t="shared" ref="C58:C79" si="7">26909.07/23</f>
        <v>1169.9595652173914</v>
      </c>
      <c r="D58" s="18">
        <f t="shared" ref="D58:D79" si="8">17356.29/23</f>
        <v>754.62130434782614</v>
      </c>
      <c r="E58" s="19">
        <f t="shared" ref="E58:E79" si="9">SUM(40498.02/23)</f>
        <v>1760.7834782608695</v>
      </c>
      <c r="F58" s="20">
        <f t="shared" ref="F58:F79" si="10">SUM(C58:E58)</f>
        <v>3685.3643478260874</v>
      </c>
    </row>
    <row r="59" spans="1:6" ht="24.75">
      <c r="A59" s="2">
        <v>3</v>
      </c>
      <c r="B59" s="3" t="s">
        <v>21</v>
      </c>
      <c r="C59" s="18">
        <f t="shared" si="7"/>
        <v>1169.9595652173914</v>
      </c>
      <c r="D59" s="18">
        <f t="shared" si="8"/>
        <v>754.62130434782614</v>
      </c>
      <c r="E59" s="19">
        <f t="shared" si="9"/>
        <v>1760.7834782608695</v>
      </c>
      <c r="F59" s="20">
        <f t="shared" si="10"/>
        <v>3685.3643478260874</v>
      </c>
    </row>
    <row r="60" spans="1:6" ht="24.75">
      <c r="A60" s="4">
        <v>4</v>
      </c>
      <c r="B60" s="3" t="s">
        <v>3</v>
      </c>
      <c r="C60" s="18">
        <f t="shared" si="7"/>
        <v>1169.9595652173914</v>
      </c>
      <c r="D60" s="18">
        <f t="shared" si="8"/>
        <v>754.62130434782614</v>
      </c>
      <c r="E60" s="19">
        <f t="shared" si="9"/>
        <v>1760.7834782608695</v>
      </c>
      <c r="F60" s="20">
        <f t="shared" si="10"/>
        <v>3685.3643478260874</v>
      </c>
    </row>
    <row r="61" spans="1:6" ht="24.75">
      <c r="A61" s="2">
        <v>5</v>
      </c>
      <c r="B61" s="3" t="s">
        <v>8</v>
      </c>
      <c r="C61" s="18">
        <f t="shared" si="7"/>
        <v>1169.9595652173914</v>
      </c>
      <c r="D61" s="18">
        <f t="shared" si="8"/>
        <v>754.62130434782614</v>
      </c>
      <c r="E61" s="19">
        <f t="shared" si="9"/>
        <v>1760.7834782608695</v>
      </c>
      <c r="F61" s="20">
        <f t="shared" si="10"/>
        <v>3685.3643478260874</v>
      </c>
    </row>
    <row r="62" spans="1:6" ht="24.75">
      <c r="A62" s="4">
        <v>6</v>
      </c>
      <c r="B62" s="3" t="s">
        <v>2</v>
      </c>
      <c r="C62" s="18">
        <f t="shared" si="7"/>
        <v>1169.9595652173914</v>
      </c>
      <c r="D62" s="18">
        <f t="shared" si="8"/>
        <v>754.62130434782614</v>
      </c>
      <c r="E62" s="19">
        <f t="shared" si="9"/>
        <v>1760.7834782608695</v>
      </c>
      <c r="F62" s="20">
        <f t="shared" si="10"/>
        <v>3685.3643478260874</v>
      </c>
    </row>
    <row r="63" spans="1:6" ht="24.75">
      <c r="A63" s="2">
        <v>7</v>
      </c>
      <c r="B63" s="3" t="s">
        <v>18</v>
      </c>
      <c r="C63" s="18">
        <f t="shared" si="7"/>
        <v>1169.9595652173914</v>
      </c>
      <c r="D63" s="18">
        <f t="shared" si="8"/>
        <v>754.62130434782614</v>
      </c>
      <c r="E63" s="19">
        <f t="shared" si="9"/>
        <v>1760.7834782608695</v>
      </c>
      <c r="F63" s="20">
        <f t="shared" si="10"/>
        <v>3685.3643478260874</v>
      </c>
    </row>
    <row r="64" spans="1:6" ht="24.75">
      <c r="A64" s="4">
        <v>8</v>
      </c>
      <c r="B64" s="3" t="s">
        <v>4</v>
      </c>
      <c r="C64" s="18">
        <f t="shared" si="7"/>
        <v>1169.9595652173914</v>
      </c>
      <c r="D64" s="18">
        <f t="shared" si="8"/>
        <v>754.62130434782614</v>
      </c>
      <c r="E64" s="19">
        <f t="shared" si="9"/>
        <v>1760.7834782608695</v>
      </c>
      <c r="F64" s="20">
        <f t="shared" si="10"/>
        <v>3685.3643478260874</v>
      </c>
    </row>
    <row r="65" spans="1:6" ht="24.75">
      <c r="A65" s="2">
        <v>9</v>
      </c>
      <c r="B65" s="3" t="s">
        <v>7</v>
      </c>
      <c r="C65" s="18">
        <f t="shared" si="7"/>
        <v>1169.9595652173914</v>
      </c>
      <c r="D65" s="18">
        <f t="shared" si="8"/>
        <v>754.62130434782614</v>
      </c>
      <c r="E65" s="19">
        <f t="shared" si="9"/>
        <v>1760.7834782608695</v>
      </c>
      <c r="F65" s="20">
        <f t="shared" si="10"/>
        <v>3685.3643478260874</v>
      </c>
    </row>
    <row r="66" spans="1:6" ht="24.75">
      <c r="A66" s="4">
        <v>10</v>
      </c>
      <c r="B66" s="3" t="s">
        <v>16</v>
      </c>
      <c r="C66" s="18">
        <f t="shared" si="7"/>
        <v>1169.9595652173914</v>
      </c>
      <c r="D66" s="18">
        <f t="shared" si="8"/>
        <v>754.62130434782614</v>
      </c>
      <c r="E66" s="19">
        <f t="shared" si="9"/>
        <v>1760.7834782608695</v>
      </c>
      <c r="F66" s="20">
        <f t="shared" si="10"/>
        <v>3685.3643478260874</v>
      </c>
    </row>
    <row r="67" spans="1:6" ht="24.75">
      <c r="A67" s="2">
        <v>11</v>
      </c>
      <c r="B67" s="3" t="s">
        <v>6</v>
      </c>
      <c r="C67" s="18">
        <f t="shared" si="7"/>
        <v>1169.9595652173914</v>
      </c>
      <c r="D67" s="18">
        <f t="shared" si="8"/>
        <v>754.62130434782614</v>
      </c>
      <c r="E67" s="19">
        <f t="shared" si="9"/>
        <v>1760.7834782608695</v>
      </c>
      <c r="F67" s="20">
        <f t="shared" si="10"/>
        <v>3685.3643478260874</v>
      </c>
    </row>
    <row r="68" spans="1:6" ht="24.75">
      <c r="A68" s="4">
        <v>12</v>
      </c>
      <c r="B68" s="3" t="s">
        <v>22</v>
      </c>
      <c r="C68" s="18">
        <f t="shared" si="7"/>
        <v>1169.9595652173914</v>
      </c>
      <c r="D68" s="18">
        <f t="shared" si="8"/>
        <v>754.62130434782614</v>
      </c>
      <c r="E68" s="19">
        <f t="shared" si="9"/>
        <v>1760.7834782608695</v>
      </c>
      <c r="F68" s="20">
        <f t="shared" si="10"/>
        <v>3685.3643478260874</v>
      </c>
    </row>
    <row r="69" spans="1:6" ht="24.75">
      <c r="A69" s="2">
        <v>13</v>
      </c>
      <c r="B69" s="3" t="s">
        <v>19</v>
      </c>
      <c r="C69" s="18">
        <f t="shared" si="7"/>
        <v>1169.9595652173914</v>
      </c>
      <c r="D69" s="18">
        <f t="shared" si="8"/>
        <v>754.62130434782614</v>
      </c>
      <c r="E69" s="19">
        <f t="shared" si="9"/>
        <v>1760.7834782608695</v>
      </c>
      <c r="F69" s="20">
        <f t="shared" si="10"/>
        <v>3685.3643478260874</v>
      </c>
    </row>
    <row r="70" spans="1:6" ht="24.75">
      <c r="A70" s="4">
        <v>14</v>
      </c>
      <c r="B70" s="3" t="s">
        <v>5</v>
      </c>
      <c r="C70" s="18">
        <f t="shared" si="7"/>
        <v>1169.9595652173914</v>
      </c>
      <c r="D70" s="18">
        <f t="shared" si="8"/>
        <v>754.62130434782614</v>
      </c>
      <c r="E70" s="19">
        <f t="shared" si="9"/>
        <v>1760.7834782608695</v>
      </c>
      <c r="F70" s="20">
        <f t="shared" si="10"/>
        <v>3685.3643478260874</v>
      </c>
    </row>
    <row r="71" spans="1:6" ht="24.75">
      <c r="A71" s="2">
        <v>15</v>
      </c>
      <c r="B71" s="3" t="s">
        <v>9</v>
      </c>
      <c r="C71" s="18">
        <f t="shared" si="7"/>
        <v>1169.9595652173914</v>
      </c>
      <c r="D71" s="18">
        <f t="shared" si="8"/>
        <v>754.62130434782614</v>
      </c>
      <c r="E71" s="19">
        <f t="shared" si="9"/>
        <v>1760.7834782608695</v>
      </c>
      <c r="F71" s="20">
        <f t="shared" si="10"/>
        <v>3685.3643478260874</v>
      </c>
    </row>
    <row r="72" spans="1:6" ht="24.75">
      <c r="A72" s="4">
        <v>16</v>
      </c>
      <c r="B72" s="3" t="s">
        <v>13</v>
      </c>
      <c r="C72" s="18">
        <f t="shared" si="7"/>
        <v>1169.9595652173914</v>
      </c>
      <c r="D72" s="18">
        <f t="shared" si="8"/>
        <v>754.62130434782614</v>
      </c>
      <c r="E72" s="19">
        <f t="shared" si="9"/>
        <v>1760.7834782608695</v>
      </c>
      <c r="F72" s="20">
        <f t="shared" si="10"/>
        <v>3685.3643478260874</v>
      </c>
    </row>
    <row r="73" spans="1:6" ht="24.75">
      <c r="A73" s="2">
        <v>17</v>
      </c>
      <c r="B73" s="3" t="s">
        <v>12</v>
      </c>
      <c r="C73" s="18">
        <f t="shared" si="7"/>
        <v>1169.9595652173914</v>
      </c>
      <c r="D73" s="18">
        <f t="shared" si="8"/>
        <v>754.62130434782614</v>
      </c>
      <c r="E73" s="19">
        <f t="shared" si="9"/>
        <v>1760.7834782608695</v>
      </c>
      <c r="F73" s="20">
        <f t="shared" si="10"/>
        <v>3685.3643478260874</v>
      </c>
    </row>
    <row r="74" spans="1:6" ht="24.75">
      <c r="A74" s="4">
        <v>18</v>
      </c>
      <c r="B74" s="3" t="s">
        <v>11</v>
      </c>
      <c r="C74" s="18">
        <f t="shared" si="7"/>
        <v>1169.9595652173914</v>
      </c>
      <c r="D74" s="18">
        <f t="shared" si="8"/>
        <v>754.62130434782614</v>
      </c>
      <c r="E74" s="19">
        <f t="shared" si="9"/>
        <v>1760.7834782608695</v>
      </c>
      <c r="F74" s="20">
        <f t="shared" si="10"/>
        <v>3685.3643478260874</v>
      </c>
    </row>
    <row r="75" spans="1:6" ht="24.75">
      <c r="A75" s="2">
        <v>19</v>
      </c>
      <c r="B75" s="3" t="s">
        <v>20</v>
      </c>
      <c r="C75" s="18">
        <f t="shared" si="7"/>
        <v>1169.9595652173914</v>
      </c>
      <c r="D75" s="18">
        <f t="shared" si="8"/>
        <v>754.62130434782614</v>
      </c>
      <c r="E75" s="19">
        <f t="shared" si="9"/>
        <v>1760.7834782608695</v>
      </c>
      <c r="F75" s="20">
        <f t="shared" si="10"/>
        <v>3685.3643478260874</v>
      </c>
    </row>
    <row r="76" spans="1:6" ht="24.75">
      <c r="A76" s="4">
        <v>20</v>
      </c>
      <c r="B76" s="3" t="s">
        <v>23</v>
      </c>
      <c r="C76" s="18">
        <f t="shared" si="7"/>
        <v>1169.9595652173914</v>
      </c>
      <c r="D76" s="18">
        <f t="shared" si="8"/>
        <v>754.62130434782614</v>
      </c>
      <c r="E76" s="19">
        <f t="shared" si="9"/>
        <v>1760.7834782608695</v>
      </c>
      <c r="F76" s="20">
        <f t="shared" si="10"/>
        <v>3685.3643478260874</v>
      </c>
    </row>
    <row r="77" spans="1:6" ht="24.75">
      <c r="A77" s="2">
        <v>21</v>
      </c>
      <c r="B77" s="3" t="s">
        <v>15</v>
      </c>
      <c r="C77" s="18">
        <f t="shared" si="7"/>
        <v>1169.9595652173914</v>
      </c>
      <c r="D77" s="18">
        <f t="shared" si="8"/>
        <v>754.62130434782614</v>
      </c>
      <c r="E77" s="19">
        <f t="shared" si="9"/>
        <v>1760.7834782608695</v>
      </c>
      <c r="F77" s="20">
        <f t="shared" si="10"/>
        <v>3685.3643478260874</v>
      </c>
    </row>
    <row r="78" spans="1:6" ht="24.75">
      <c r="A78" s="4">
        <v>22</v>
      </c>
      <c r="B78" s="3" t="s">
        <v>14</v>
      </c>
      <c r="C78" s="18">
        <f t="shared" si="7"/>
        <v>1169.9595652173914</v>
      </c>
      <c r="D78" s="18">
        <f t="shared" si="8"/>
        <v>754.62130434782614</v>
      </c>
      <c r="E78" s="19">
        <f t="shared" si="9"/>
        <v>1760.7834782608695</v>
      </c>
      <c r="F78" s="20">
        <f t="shared" si="10"/>
        <v>3685.3643478260874</v>
      </c>
    </row>
    <row r="79" spans="1:6" ht="24.75">
      <c r="A79" s="2">
        <v>23</v>
      </c>
      <c r="B79" s="3" t="s">
        <v>10</v>
      </c>
      <c r="C79" s="18">
        <f t="shared" si="7"/>
        <v>1169.9595652173914</v>
      </c>
      <c r="D79" s="18">
        <f t="shared" si="8"/>
        <v>754.62130434782614</v>
      </c>
      <c r="E79" s="19">
        <f t="shared" si="9"/>
        <v>1760.7834782608695</v>
      </c>
      <c r="F79" s="20">
        <f t="shared" si="10"/>
        <v>3685.3643478260874</v>
      </c>
    </row>
    <row r="80" spans="1:6" s="22" customFormat="1" ht="24.75">
      <c r="A80" s="26"/>
      <c r="B80" s="27" t="s">
        <v>34</v>
      </c>
      <c r="C80" s="28">
        <f>SUM(C57:C79)</f>
        <v>26909.070000000011</v>
      </c>
      <c r="D80" s="28">
        <f>SUM(D57:D79)</f>
        <v>17356.289999999997</v>
      </c>
      <c r="E80" s="28">
        <f>SUM(E57:E79)</f>
        <v>40498.019999999997</v>
      </c>
      <c r="F80" s="30">
        <f>SUM(C80:E80)</f>
        <v>84763.38</v>
      </c>
    </row>
    <row r="81" spans="1:1">
      <c r="A81" s="21" t="s">
        <v>41</v>
      </c>
    </row>
  </sheetData>
  <mergeCells count="10">
    <mergeCell ref="C6:D6"/>
    <mergeCell ref="C21:D21"/>
    <mergeCell ref="C56:D56"/>
    <mergeCell ref="A1:F1"/>
    <mergeCell ref="A2:F2"/>
    <mergeCell ref="A4:A5"/>
    <mergeCell ref="B4:B5"/>
    <mergeCell ref="C4:C5"/>
    <mergeCell ref="D4:E4"/>
    <mergeCell ref="F4:F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&amp;C&amp;P</oddHeader>
    <oddFooter>&amp;Cเงินรางวัลสำหรับข้าราชการและลูกจ้างประจำ  คณะผลิตกรรมการเกษตร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ข้าราชการ+ลจป.</vt:lpstr>
      <vt:lpstr>'ข้าราชการ+ลจป.'!Print_Titles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user</cp:lastModifiedBy>
  <cp:lastPrinted>2013-12-18T08:05:43Z</cp:lastPrinted>
  <dcterms:created xsi:type="dcterms:W3CDTF">2013-06-11T06:46:46Z</dcterms:created>
  <dcterms:modified xsi:type="dcterms:W3CDTF">2013-12-19T08:58:44Z</dcterms:modified>
</cp:coreProperties>
</file>